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7055" windowHeight="9405" activeTab="1"/>
  </bookViews>
  <sheets>
    <sheet name="Запрос котировки" sheetId="1" r:id="rId1"/>
    <sheet name="Аукцион" sheetId="2" r:id="rId2"/>
    <sheet name="Конкурс" sheetId="3" r:id="rId3"/>
    <sheet name="Лист1" sheetId="4" r:id="rId4"/>
    <sheet name="Лист2" sheetId="5" r:id="rId5"/>
  </sheets>
  <definedNames>
    <definedName name="_xlnm.Print_Area" localSheetId="1">Аукцион!$A$1:$U$16</definedName>
    <definedName name="_xlnm.Print_Area" localSheetId="0">'Запрос котировки'!$A$1:$Q$15</definedName>
    <definedName name="_xlnm.Print_Area" localSheetId="2">Конкурс!$A$1:$T$4</definedName>
  </definedNames>
  <calcPr calcId="124519"/>
</workbook>
</file>

<file path=xl/calcChain.xml><?xml version="1.0" encoding="utf-8"?>
<calcChain xmlns="http://schemas.openxmlformats.org/spreadsheetml/2006/main">
  <c r="P12" i="2"/>
  <c r="P4"/>
  <c r="M15" i="1"/>
  <c r="J15"/>
  <c r="L15"/>
  <c r="M14"/>
  <c r="M13"/>
  <c r="M12"/>
  <c r="M9"/>
  <c r="M10"/>
  <c r="M11"/>
  <c r="M8"/>
  <c r="M6"/>
  <c r="M7"/>
  <c r="M5"/>
  <c r="J16" i="2"/>
  <c r="R17"/>
  <c r="O15" i="1"/>
  <c r="G15"/>
  <c r="H15"/>
  <c r="I16" i="2"/>
  <c r="O17" l="1"/>
  <c r="M17"/>
  <c r="P14"/>
  <c r="P15"/>
  <c r="P13"/>
  <c r="P9"/>
  <c r="P10"/>
  <c r="P11"/>
  <c r="P8"/>
  <c r="P6"/>
  <c r="P7"/>
  <c r="P5"/>
  <c r="P16" s="1"/>
  <c r="I18"/>
  <c r="J17"/>
  <c r="P17" l="1"/>
  <c r="J18"/>
  <c r="O18"/>
  <c r="R18" l="1"/>
  <c r="P18" l="1"/>
  <c r="M7" i="3" l="1"/>
  <c r="U4"/>
  <c r="K10" i="4" l="1"/>
  <c r="K9"/>
  <c r="K8"/>
  <c r="K7"/>
  <c r="K6"/>
  <c r="K5"/>
  <c r="K4"/>
  <c r="O9" i="3" l="1"/>
  <c r="M9"/>
  <c r="P8"/>
  <c r="O8"/>
  <c r="M8"/>
  <c r="R7"/>
  <c r="P7"/>
  <c r="O7"/>
  <c r="U6"/>
  <c r="U5"/>
  <c r="V8"/>
  <c r="L12" l="1"/>
</calcChain>
</file>

<file path=xl/comments1.xml><?xml version="1.0" encoding="utf-8"?>
<comments xmlns="http://schemas.openxmlformats.org/spreadsheetml/2006/main">
  <authors>
    <author>1</author>
  </authors>
  <commentList>
    <comment ref="J9" authorId="0">
      <text>
        <r>
          <rPr>
            <b/>
            <sz val="8"/>
            <color indexed="81"/>
            <rFont val="Tahoma"/>
            <charset val="1"/>
          </rPr>
          <t>1:</t>
        </r>
        <r>
          <rPr>
            <sz val="8"/>
            <color indexed="81"/>
            <rFont val="Tahoma"/>
            <charset val="1"/>
          </rPr>
          <t xml:space="preserve">
2 отозваны
</t>
        </r>
      </text>
    </comment>
    <comment ref="J11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1 отозвана</t>
        </r>
      </text>
    </comment>
    <comment ref="J12" authorId="0">
      <text>
        <r>
          <rPr>
            <b/>
            <sz val="8"/>
            <color indexed="81"/>
            <rFont val="Tahoma"/>
            <charset val="1"/>
          </rPr>
          <t>1:</t>
        </r>
        <r>
          <rPr>
            <sz val="8"/>
            <color indexed="81"/>
            <rFont val="Tahoma"/>
            <charset val="1"/>
          </rPr>
          <t xml:space="preserve">
1 отозвана
</t>
        </r>
      </text>
    </comment>
  </commentList>
</comments>
</file>

<file path=xl/sharedStrings.xml><?xml version="1.0" encoding="utf-8"?>
<sst xmlns="http://schemas.openxmlformats.org/spreadsheetml/2006/main" count="184" uniqueCount="119">
  <si>
    <t>№ п/п</t>
  </si>
  <si>
    <t>Цена государственного контракта (руб.)</t>
  </si>
  <si>
    <t xml:space="preserve">Наименование </t>
  </si>
  <si>
    <t>Сведения о подрядчике</t>
  </si>
  <si>
    <t>Дата</t>
  </si>
  <si>
    <t>Сумма</t>
  </si>
  <si>
    <t>Окончательный расчет</t>
  </si>
  <si>
    <t>Дата акта</t>
  </si>
  <si>
    <t>№</t>
  </si>
  <si>
    <t>Дата заключения муниципального контракта</t>
  </si>
  <si>
    <t>Дата протокола запроса котировок</t>
  </si>
  <si>
    <t>Дата аукциона</t>
  </si>
  <si>
    <t>Сумма процедуры</t>
  </si>
  <si>
    <t>сост</t>
  </si>
  <si>
    <t>Дата извещения</t>
  </si>
  <si>
    <t>Кол-во заявок</t>
  </si>
  <si>
    <t>из них допущенных</t>
  </si>
  <si>
    <t>Срок исполнения мун. контракта</t>
  </si>
  <si>
    <t>Разница</t>
  </si>
  <si>
    <t>Экономия</t>
  </si>
  <si>
    <t>Кол-во участников пришедших</t>
  </si>
  <si>
    <t>не сост</t>
  </si>
  <si>
    <t>01-11/ЗК</t>
  </si>
  <si>
    <t>Выполнение ремонта пешеходного моста через р. Вежайка с. Юсьва</t>
  </si>
  <si>
    <t>ООО «Строй-Резерв» Пермский край с. Юсьва ул. Гвардейская д. 1-а</t>
  </si>
  <si>
    <t>02-11/ЗК</t>
  </si>
  <si>
    <t>Выполнение ремонта тротуаров по улицам  с. Юсьва.</t>
  </si>
  <si>
    <t>Срок исполнения  контракта</t>
  </si>
  <si>
    <t>Дата окончания срока подачи заявок</t>
  </si>
  <si>
    <t>Цена контракта (руб.)</t>
  </si>
  <si>
    <t>Оказание услуг по обязательному страхованию автогражданской ответственности владельцев транспортных средств</t>
  </si>
  <si>
    <t>Дата срока рассмотрения заявок</t>
  </si>
  <si>
    <t>Дата подведения итогов</t>
  </si>
  <si>
    <t>03-11/ЗК</t>
  </si>
  <si>
    <t>Выполнение капитального ремонта дома ул. Больничная д.7 с. Юсьва.</t>
  </si>
  <si>
    <t>04-11/ЗК</t>
  </si>
  <si>
    <t>Выполнение капитального ремонта дома ул. Больничная д.9 с. Юсьва.</t>
  </si>
  <si>
    <t>Дата окончания срока рассмотрения 1 частей заявок</t>
  </si>
  <si>
    <t>ИП Цыбин Александр Александрович Пермский край с. Юсьва ул. Гвардейская 9-5</t>
  </si>
  <si>
    <t>ИП Цыбин Александр Александрович Пермский край с. Юсьва ул. Гвардейская 9-6</t>
  </si>
  <si>
    <t>05-11/ЗК</t>
  </si>
  <si>
    <r>
      <t>Выполнение капитального ремонта сети наружного освещения в д. Жигиново</t>
    </r>
    <r>
      <rPr>
        <b/>
        <sz val="10"/>
        <color theme="1"/>
        <rFont val="Cambria"/>
        <family val="1"/>
        <charset val="204"/>
        <scheme val="major"/>
      </rPr>
      <t xml:space="preserve"> </t>
    </r>
  </si>
  <si>
    <t>06-11/ЗК</t>
  </si>
  <si>
    <t>07-11/ЗК</t>
  </si>
  <si>
    <t>Выполнение ремонта тротуаров по улицам  с. Юсьва</t>
  </si>
  <si>
    <t>Уборку урн от мусора по улицам  с. Юсьва.</t>
  </si>
  <si>
    <t>МУП «Юсьвинское ЖКХ» Пермский край с. Юсьва ул. Гвардейская 11</t>
  </si>
  <si>
    <t>Дата окончания подачи заявок</t>
  </si>
  <si>
    <t>СМП</t>
  </si>
  <si>
    <t>03-11/ОК</t>
  </si>
  <si>
    <t>смп</t>
  </si>
  <si>
    <t>Реестр контрактов</t>
  </si>
  <si>
    <t>Администрация Юсьвинского сельского поселения</t>
  </si>
  <si>
    <t>2012 год</t>
  </si>
  <si>
    <t>-</t>
  </si>
  <si>
    <t>.</t>
  </si>
  <si>
    <t>ООО "Регул" с. Юсьва ул. Пионерская, 19</t>
  </si>
  <si>
    <t>РЕЕСТР КОНТРАКТОВ</t>
  </si>
  <si>
    <t>01-14/ЗК</t>
  </si>
  <si>
    <t>Выполнение монтажных работ уличных сетей наружного освеения по ул.Попова с.Юсьва</t>
  </si>
  <si>
    <t>02-14/ЗК</t>
  </si>
  <si>
    <t>Уборка урн от мусора по улицам с.юсьва уборка обественного туалета в с.Юсьва</t>
  </si>
  <si>
    <t>ИП Старцев василий Леонидович, 614111, Пермский край, г.Пермь, ул.Целинная, д13кв414</t>
  </si>
  <si>
    <t>03-14/ЗК</t>
  </si>
  <si>
    <t>Выполнение работы по разборке ветхих жилых домов с вывозкой строительного мусора в с.Юсьва</t>
  </si>
  <si>
    <t>ИП Власов михаил Степанович, Пермский край, с.Архангельское, ул.8-е Марта, д2</t>
  </si>
  <si>
    <t>04-14/ЗК</t>
  </si>
  <si>
    <t>Устройство детской игровой площадки по ул.Колхозная, д5а село Юсьва Пермского края</t>
  </si>
  <si>
    <t>МУП Юсьвинское ЖКХ, 619170, Пермский край, с.Юсьва, ул.Гвардейская, д11</t>
  </si>
  <si>
    <t>05-14/ЗК</t>
  </si>
  <si>
    <t>Устройство детской спортивно-игровой плоадки по ул.Центральная, д39 а в д.Бажино Пермского края</t>
  </si>
  <si>
    <t>06-14/ЗК</t>
  </si>
  <si>
    <t>Ремонтные работы по мосту в д.Обирино по ул.Молодежная и смежной плоадки с забором воды для противопожарных целей</t>
  </si>
  <si>
    <t>07-14/ЗК</t>
  </si>
  <si>
    <t>Замена участков водопроводной сети с.Юсьва по ул.Гагарина и ул.Школьная</t>
  </si>
  <si>
    <t>ИП Власов Михаил Степанович, 619193, Пермский край, с.Архангельское, ул.8-е Марта, д2</t>
  </si>
  <si>
    <t>08-14/ЗК</t>
  </si>
  <si>
    <t>Выборочный ремонт квартиры в многоквартирном жилом доме по адресу с.Юсьва ул.Попова, д24 кв.2</t>
  </si>
  <si>
    <t>09-14/ЗК</t>
  </si>
  <si>
    <t>Ремонт участков автомобильной дороги общего пользования местного значения Юсьвинского сельского поселения с.мелюхино по ул.Новоселов</t>
  </si>
  <si>
    <t>ИП Цыбин Александр Александрович, 619170, Пермский край, с.Юсьва, ул.Гвардейская, д9-кв5</t>
  </si>
  <si>
    <t>10-14/ЗК</t>
  </si>
  <si>
    <t>Ремонт деревянных тротуаров по ул.Больничная, ул.Восточная и переходного пешеходного моста через лог (м-р Тылаево) в с.Юсьва</t>
  </si>
  <si>
    <t>ИП Климов Максим Петрович, 619545, Пермский край, Кудымкарский район, с.Пешнигорт, ул.Хозяшева, д6</t>
  </si>
  <si>
    <t>01-14/АУЭФ</t>
  </si>
  <si>
    <t>Выполнение работ по летнему содержанию автомобильных дорог общего пользования местного значения в 2014 году</t>
  </si>
  <si>
    <t>ИП Власов Михаил Степанович, Пермский край, с.Архангельское, ул.8-е Марта, д2</t>
  </si>
  <si>
    <t>02-14/АУЭФ</t>
  </si>
  <si>
    <t>Ремонт асфальтобетонного покрытия Плоади Славы села Юсьва</t>
  </si>
  <si>
    <t>ИП Хачатрян Акоб Володяевич, 617120, Пермский край, Карагайский район, с.Карагай, ул.Российская, д5 кв55</t>
  </si>
  <si>
    <t>03-14/АУЭФ</t>
  </si>
  <si>
    <t>Благоустройство и озеленение мемориальной зоны села Юсьва</t>
  </si>
  <si>
    <t>ИП Цыбин А.А., 619170, Пермский край, с.Юсьва, ул.Гвардейская, д9кв5</t>
  </si>
  <si>
    <t>04-14/АУЭФ</t>
  </si>
  <si>
    <t>Выполнение кадастровых работ и постановка на государственный учет земельных участков Юсьвинского сельского поселения</t>
  </si>
  <si>
    <t>ИП Гафаров Дмитрий Сергеевич, Пермский край, г.Кудымкар, ул.Социалистическая, д11</t>
  </si>
  <si>
    <t>06-14/АУЭФ</t>
  </si>
  <si>
    <t>Ремонт участков автомобильной дороги обего пользования местного значения Юсьвинского сельского поселения в с.Юсьва, ул.Советская</t>
  </si>
  <si>
    <t>ООО "Юсьвинское дорожное ремонтно-строительное предприятие", 619170, Пермский край, с.юсьва, ул.Советская, д55</t>
  </si>
  <si>
    <t>07-14/АУЭФ</t>
  </si>
  <si>
    <t>Устройство входного крыльца с пандусом для маломобильных групп населения по адресу с.Юсьва ул.Красноармейская, д18</t>
  </si>
  <si>
    <t>ИП Надымов Алексей Валерьевич, 619000, Пермский к рай, г.Кудымкар, ул.Советская, д73</t>
  </si>
  <si>
    <t>08-14/АУЭФ</t>
  </si>
  <si>
    <t>Ремонт улично-дорожной сети ул.Восточная, ул.Заболотная, ул.Савинская, ул.Техническая с.Юсьва</t>
  </si>
  <si>
    <t>09-14/АУЭФ</t>
  </si>
  <si>
    <t>Ремонт участков автомобильных дорог обего пользования местного значения: ул.Крестьянская, ул.Пшеничная, ул.Радужная, ул.Новая, ул.Анисимовская, ул.парковая с.Юсьва, ул.Монастырская, ул.Кедровая д.Зуево</t>
  </si>
  <si>
    <t>20,11.2014</t>
  </si>
  <si>
    <t>Ремонт уличного освеения с заменой светильников и ита учета электроэнергии в с.Мелюхино ул.Пермяцкая, ул.Народная, улЦентральная, ул.Луговая, ул.Восточная, ул.Новоселов, ул.Школьная</t>
  </si>
  <si>
    <t>ООО "Строй-Резерв", 614025, Пермский край, г.Пермь, ул.Героев Хасана, д105</t>
  </si>
  <si>
    <t>05-14/АУЭФ</t>
  </si>
  <si>
    <t>Строительство пожарного водоисточника в д.Тараканово и м-р Тылаево</t>
  </si>
  <si>
    <t>ООО "Строительно-монтажная компания Монолит" 617120, Пермский край, с.Карагай, ул.Чкалова, 81</t>
  </si>
  <si>
    <t>ООО "Юсьвинское ДРСП", 619170, Пермский край, с.Юсьва, ул.Советская, д55</t>
  </si>
  <si>
    <t>10-14/АУЭФ</t>
  </si>
  <si>
    <t>11-14/АУЭФ</t>
  </si>
  <si>
    <t>Приобретение специализированного автомобиля Мусоровоз КО-440-1 с задней загрузкой на базе ГАЗ-3309</t>
  </si>
  <si>
    <t>ООО "Грузавтоимпорт", 614036, Пермский край, г.Пермь, ул.Рязанская, д103</t>
  </si>
  <si>
    <t>12-14/АУЭФ</t>
  </si>
  <si>
    <t>Выполнение работ по зимнему содержанию дорог местного значения, дорожных сооружений на ни и дорожной обстановки в 2015 году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</si>
</sst>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72"/>
      <color theme="1"/>
      <name val="Calibri"/>
      <family val="2"/>
      <charset val="204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14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2" fontId="7" fillId="0" borderId="1" xfId="0" applyNumberFormat="1" applyFont="1" applyBorder="1" applyAlignment="1">
      <alignment horizontal="right" vertical="center" wrapText="1"/>
    </xf>
    <xf numFmtId="2" fontId="5" fillId="0" borderId="0" xfId="0" applyNumberFormat="1" applyFont="1"/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right" vertical="center" wrapText="1"/>
    </xf>
    <xf numFmtId="2" fontId="8" fillId="0" borderId="0" xfId="0" applyNumberFormat="1" applyFont="1"/>
    <xf numFmtId="0" fontId="8" fillId="0" borderId="0" xfId="0" applyFont="1"/>
    <xf numFmtId="1" fontId="5" fillId="0" borderId="0" xfId="0" applyNumberFormat="1" applyFont="1"/>
    <xf numFmtId="0" fontId="1" fillId="0" borderId="0" xfId="0" applyFont="1"/>
    <xf numFmtId="0" fontId="3" fillId="0" borderId="2" xfId="0" applyFont="1" applyFill="1" applyBorder="1" applyAlignment="1">
      <alignment wrapText="1"/>
    </xf>
    <xf numFmtId="0" fontId="6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left" vertical="center" wrapText="1" indent="2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14" fontId="10" fillId="0" borderId="2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left" vertical="center" wrapText="1" indent="2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top" wrapText="1"/>
    </xf>
    <xf numFmtId="2" fontId="10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14" fontId="10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right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wrapText="1"/>
    </xf>
    <xf numFmtId="14" fontId="1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/>
    <xf numFmtId="0" fontId="10" fillId="0" borderId="2" xfId="0" applyFont="1" applyFill="1" applyBorder="1" applyAlignment="1">
      <alignment horizontal="center" vertical="center" textRotation="90" wrapText="1"/>
    </xf>
    <xf numFmtId="49" fontId="4" fillId="0" borderId="3" xfId="0" applyNumberFormat="1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1" fillId="0" borderId="2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right" vertical="center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right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16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textRotation="90" wrapText="1"/>
    </xf>
    <xf numFmtId="14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18" fillId="0" borderId="0" xfId="0" applyFont="1"/>
    <xf numFmtId="2" fontId="18" fillId="0" borderId="0" xfId="0" applyNumberFormat="1" applyFont="1"/>
    <xf numFmtId="49" fontId="4" fillId="0" borderId="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/>
    </xf>
    <xf numFmtId="0" fontId="20" fillId="0" borderId="0" xfId="0" applyFont="1"/>
    <xf numFmtId="0" fontId="9" fillId="0" borderId="0" xfId="0" applyFont="1" applyAlignment="1">
      <alignment wrapText="1" readingOrder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6" fillId="0" borderId="2" xfId="0" applyNumberFormat="1" applyFont="1" applyBorder="1" applyAlignment="1">
      <alignment horizontal="right"/>
    </xf>
    <xf numFmtId="9" fontId="6" fillId="0" borderId="2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view="pageBreakPreview" zoomScale="84" zoomScaleNormal="90" zoomScaleSheetLayoutView="84" workbookViewId="0">
      <pane ySplit="4" topLeftCell="A11" activePane="bottomLeft" state="frozen"/>
      <selection activeCell="B1" sqref="B1"/>
      <selection pane="bottomLeft" activeCell="M15" sqref="M15"/>
    </sheetView>
  </sheetViews>
  <sheetFormatPr defaultRowHeight="12.75"/>
  <cols>
    <col min="1" max="1" width="4.42578125" style="19" customWidth="1"/>
    <col min="2" max="2" width="6.42578125" style="19" customWidth="1"/>
    <col min="3" max="3" width="7.85546875" style="19" customWidth="1"/>
    <col min="4" max="4" width="20.28515625" style="19" customWidth="1"/>
    <col min="5" max="5" width="10.5703125" style="19" customWidth="1"/>
    <col min="6" max="8" width="11.28515625" style="19" customWidth="1"/>
    <col min="9" max="9" width="20" style="19" customWidth="1"/>
    <col min="10" max="10" width="11.7109375" style="19" customWidth="1"/>
    <col min="11" max="11" width="11.5703125" style="19" customWidth="1"/>
    <col min="12" max="13" width="11.7109375" style="19" customWidth="1"/>
    <col min="14" max="14" width="10.85546875" style="19" bestFit="1" customWidth="1"/>
    <col min="15" max="15" width="16.5703125" style="19" customWidth="1"/>
    <col min="16" max="16" width="16.7109375" style="19" customWidth="1"/>
    <col min="17" max="18" width="11.28515625" style="19" customWidth="1"/>
    <col min="19" max="19" width="11.5703125" style="19" bestFit="1" customWidth="1"/>
    <col min="20" max="16384" width="9.140625" style="19"/>
  </cols>
  <sheetData>
    <row r="1" spans="1:18" ht="49.5" customHeight="1" thickBot="1">
      <c r="E1" s="104" t="s">
        <v>57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8" s="21" customFormat="1" ht="27" customHeight="1" thickBot="1">
      <c r="B2" s="92" t="s">
        <v>0</v>
      </c>
      <c r="C2" s="92" t="s">
        <v>8</v>
      </c>
      <c r="D2" s="97" t="s">
        <v>2</v>
      </c>
      <c r="E2" s="98" t="s">
        <v>14</v>
      </c>
      <c r="F2" s="97" t="s">
        <v>10</v>
      </c>
      <c r="G2" s="98" t="s">
        <v>15</v>
      </c>
      <c r="H2" s="98" t="s">
        <v>16</v>
      </c>
      <c r="I2" s="96" t="s">
        <v>3</v>
      </c>
      <c r="J2" s="94" t="s">
        <v>12</v>
      </c>
      <c r="K2" s="94" t="s">
        <v>9</v>
      </c>
      <c r="L2" s="97" t="s">
        <v>1</v>
      </c>
      <c r="M2" s="98" t="s">
        <v>19</v>
      </c>
      <c r="N2" s="100" t="s">
        <v>6</v>
      </c>
      <c r="O2" s="101"/>
      <c r="P2" s="100" t="s">
        <v>27</v>
      </c>
      <c r="Q2" s="98" t="s">
        <v>7</v>
      </c>
      <c r="R2" s="98" t="s">
        <v>48</v>
      </c>
    </row>
    <row r="3" spans="1:18" s="21" customFormat="1" ht="27" customHeight="1" thickBot="1">
      <c r="B3" s="92"/>
      <c r="C3" s="92"/>
      <c r="D3" s="97"/>
      <c r="E3" s="99"/>
      <c r="F3" s="97"/>
      <c r="G3" s="99"/>
      <c r="H3" s="99"/>
      <c r="I3" s="96"/>
      <c r="J3" s="95"/>
      <c r="K3" s="95"/>
      <c r="L3" s="97"/>
      <c r="M3" s="99"/>
      <c r="N3" s="102"/>
      <c r="O3" s="103"/>
      <c r="P3" s="105"/>
      <c r="Q3" s="99"/>
      <c r="R3" s="99"/>
    </row>
    <row r="4" spans="1:18" s="21" customFormat="1" ht="27" customHeight="1">
      <c r="B4" s="93"/>
      <c r="C4" s="93"/>
      <c r="D4" s="98"/>
      <c r="E4" s="99"/>
      <c r="F4" s="98"/>
      <c r="G4" s="99"/>
      <c r="H4" s="99"/>
      <c r="I4" s="94"/>
      <c r="J4" s="95"/>
      <c r="K4" s="95"/>
      <c r="L4" s="98"/>
      <c r="M4" s="99"/>
      <c r="N4" s="22" t="s">
        <v>4</v>
      </c>
      <c r="O4" s="22" t="s">
        <v>5</v>
      </c>
      <c r="P4" s="23"/>
      <c r="Q4" s="99"/>
      <c r="R4" s="99"/>
    </row>
    <row r="5" spans="1:18" ht="81.75" customHeight="1">
      <c r="B5" s="24">
        <v>1</v>
      </c>
      <c r="C5" s="57" t="s">
        <v>58</v>
      </c>
      <c r="D5" s="24" t="s">
        <v>59</v>
      </c>
      <c r="E5" s="48">
        <v>41674</v>
      </c>
      <c r="F5" s="48">
        <v>41681</v>
      </c>
      <c r="G5" s="60">
        <v>1</v>
      </c>
      <c r="H5" s="60">
        <v>1</v>
      </c>
      <c r="I5" s="60" t="s">
        <v>24</v>
      </c>
      <c r="J5" s="50">
        <v>96627</v>
      </c>
      <c r="K5" s="48">
        <v>41698</v>
      </c>
      <c r="L5" s="49">
        <v>95000</v>
      </c>
      <c r="M5" s="49">
        <f>J5-L5</f>
        <v>1627</v>
      </c>
      <c r="N5" s="48"/>
      <c r="O5" s="50"/>
      <c r="P5" s="48">
        <v>41728</v>
      </c>
      <c r="Q5" s="48"/>
      <c r="R5" s="48"/>
    </row>
    <row r="6" spans="1:18" ht="99.75" customHeight="1">
      <c r="B6" s="24">
        <v>2</v>
      </c>
      <c r="C6" s="57" t="s">
        <v>60</v>
      </c>
      <c r="D6" s="24" t="s">
        <v>61</v>
      </c>
      <c r="E6" s="48">
        <v>41767</v>
      </c>
      <c r="F6" s="48">
        <v>41778</v>
      </c>
      <c r="G6" s="60">
        <v>4</v>
      </c>
      <c r="H6" s="60">
        <v>4</v>
      </c>
      <c r="I6" s="53" t="s">
        <v>62</v>
      </c>
      <c r="J6" s="50">
        <v>204630</v>
      </c>
      <c r="K6" s="48">
        <v>41792</v>
      </c>
      <c r="L6" s="49">
        <v>136000</v>
      </c>
      <c r="M6" s="49">
        <f>J6-L6</f>
        <v>68630</v>
      </c>
      <c r="N6" s="91">
        <v>0.33</v>
      </c>
      <c r="O6" s="50"/>
      <c r="P6" s="48">
        <v>41973</v>
      </c>
      <c r="Q6" s="48"/>
      <c r="R6" s="48"/>
    </row>
    <row r="7" spans="1:18" ht="66.75" customHeight="1">
      <c r="A7" s="19" t="s">
        <v>55</v>
      </c>
      <c r="B7" s="24">
        <v>3</v>
      </c>
      <c r="C7" s="57" t="s">
        <v>63</v>
      </c>
      <c r="D7" s="24" t="s">
        <v>64</v>
      </c>
      <c r="E7" s="48">
        <v>41767</v>
      </c>
      <c r="F7" s="48">
        <v>41786</v>
      </c>
      <c r="G7" s="60">
        <v>7</v>
      </c>
      <c r="H7" s="60">
        <v>7</v>
      </c>
      <c r="I7" s="24" t="s">
        <v>65</v>
      </c>
      <c r="J7" s="50">
        <v>342520</v>
      </c>
      <c r="K7" s="48">
        <v>41799</v>
      </c>
      <c r="L7" s="49">
        <v>149000</v>
      </c>
      <c r="M7" s="49">
        <f>J7-L7</f>
        <v>193520</v>
      </c>
      <c r="N7" s="91">
        <v>0.56000000000000005</v>
      </c>
      <c r="O7" s="50"/>
      <c r="P7" s="48">
        <v>41843</v>
      </c>
      <c r="Q7" s="48"/>
      <c r="R7" s="48"/>
    </row>
    <row r="8" spans="1:18" ht="69" customHeight="1">
      <c r="B8" s="24">
        <v>4</v>
      </c>
      <c r="C8" s="57" t="s">
        <v>66</v>
      </c>
      <c r="D8" s="24" t="s">
        <v>67</v>
      </c>
      <c r="E8" s="48">
        <v>41775</v>
      </c>
      <c r="F8" s="48">
        <v>41787</v>
      </c>
      <c r="G8" s="60">
        <v>6</v>
      </c>
      <c r="H8" s="60">
        <v>6</v>
      </c>
      <c r="I8" s="24" t="s">
        <v>68</v>
      </c>
      <c r="J8" s="50">
        <v>303324</v>
      </c>
      <c r="K8" s="48">
        <v>41799</v>
      </c>
      <c r="L8" s="49">
        <v>199500</v>
      </c>
      <c r="M8" s="49">
        <f>J8-L8</f>
        <v>103824</v>
      </c>
      <c r="N8" s="91">
        <v>0.34</v>
      </c>
      <c r="O8" s="50"/>
      <c r="P8" s="48">
        <v>41808</v>
      </c>
      <c r="Q8" s="48"/>
      <c r="R8" s="48"/>
    </row>
    <row r="9" spans="1:18" ht="60" customHeight="1">
      <c r="B9" s="24">
        <v>5</v>
      </c>
      <c r="C9" s="57" t="s">
        <v>69</v>
      </c>
      <c r="D9" s="24" t="s">
        <v>70</v>
      </c>
      <c r="E9" s="48">
        <v>41775</v>
      </c>
      <c r="F9" s="48">
        <v>41787</v>
      </c>
      <c r="G9" s="60">
        <v>6</v>
      </c>
      <c r="H9" s="60">
        <v>6</v>
      </c>
      <c r="I9" s="24" t="s">
        <v>62</v>
      </c>
      <c r="J9" s="50">
        <v>333529</v>
      </c>
      <c r="K9" s="48">
        <v>41806</v>
      </c>
      <c r="L9" s="49">
        <v>187700</v>
      </c>
      <c r="M9" s="49">
        <f t="shared" ref="M9:M14" si="0">J9-L9</f>
        <v>145829</v>
      </c>
      <c r="N9" s="91">
        <v>0.43</v>
      </c>
      <c r="O9" s="50"/>
      <c r="P9" s="62">
        <v>41820</v>
      </c>
      <c r="Q9" s="48"/>
      <c r="R9" s="48"/>
    </row>
    <row r="10" spans="1:18" ht="83.25" customHeight="1">
      <c r="B10" s="24">
        <v>6</v>
      </c>
      <c r="C10" s="57" t="s">
        <v>71</v>
      </c>
      <c r="D10" s="24" t="s">
        <v>72</v>
      </c>
      <c r="E10" s="62">
        <v>41836</v>
      </c>
      <c r="F10" s="62">
        <v>41848</v>
      </c>
      <c r="G10" s="63">
        <v>3</v>
      </c>
      <c r="H10" s="63">
        <v>3</v>
      </c>
      <c r="I10" s="64" t="s">
        <v>56</v>
      </c>
      <c r="J10" s="65">
        <v>107136</v>
      </c>
      <c r="K10" s="62">
        <v>41862</v>
      </c>
      <c r="L10" s="66">
        <v>89700</v>
      </c>
      <c r="M10" s="49">
        <f t="shared" si="0"/>
        <v>17436</v>
      </c>
      <c r="N10" s="62"/>
      <c r="O10" s="65"/>
      <c r="P10" s="62">
        <v>41891</v>
      </c>
      <c r="Q10" s="48"/>
      <c r="R10" s="48"/>
    </row>
    <row r="11" spans="1:18" ht="60.75" customHeight="1">
      <c r="B11" s="24">
        <v>7</v>
      </c>
      <c r="C11" s="57" t="s">
        <v>73</v>
      </c>
      <c r="D11" s="24" t="s">
        <v>74</v>
      </c>
      <c r="E11" s="48">
        <v>41836</v>
      </c>
      <c r="F11" s="48">
        <v>41848</v>
      </c>
      <c r="G11" s="60">
        <v>2</v>
      </c>
      <c r="H11" s="60">
        <v>2</v>
      </c>
      <c r="I11" s="53" t="s">
        <v>75</v>
      </c>
      <c r="J11" s="50">
        <v>300544</v>
      </c>
      <c r="K11" s="48">
        <v>41864</v>
      </c>
      <c r="L11" s="49">
        <v>247000</v>
      </c>
      <c r="M11" s="49">
        <f t="shared" si="0"/>
        <v>53544</v>
      </c>
      <c r="N11" s="48"/>
      <c r="O11" s="50"/>
      <c r="P11" s="48">
        <v>41893</v>
      </c>
      <c r="Q11" s="48"/>
      <c r="R11" s="48"/>
    </row>
    <row r="12" spans="1:18" ht="82.5" customHeight="1">
      <c r="B12" s="24"/>
      <c r="C12" s="57" t="s">
        <v>76</v>
      </c>
      <c r="D12" s="24" t="s">
        <v>79</v>
      </c>
      <c r="E12" s="48">
        <v>41891</v>
      </c>
      <c r="F12" s="48">
        <v>41901</v>
      </c>
      <c r="G12" s="60">
        <v>3</v>
      </c>
      <c r="H12" s="60">
        <v>3</v>
      </c>
      <c r="I12" s="24" t="s">
        <v>80</v>
      </c>
      <c r="J12" s="85">
        <v>417725</v>
      </c>
      <c r="K12" s="48">
        <v>41912</v>
      </c>
      <c r="L12" s="49">
        <v>367000</v>
      </c>
      <c r="M12" s="49">
        <f t="shared" si="0"/>
        <v>50725</v>
      </c>
      <c r="N12" s="48"/>
      <c r="O12" s="50"/>
      <c r="P12" s="48">
        <v>41941</v>
      </c>
      <c r="Q12" s="48"/>
      <c r="R12" s="48"/>
    </row>
    <row r="13" spans="1:18" ht="82.5" customHeight="1">
      <c r="B13" s="24"/>
      <c r="C13" s="57" t="s">
        <v>78</v>
      </c>
      <c r="D13" s="24" t="s">
        <v>77</v>
      </c>
      <c r="E13" s="48">
        <v>41905</v>
      </c>
      <c r="F13" s="48">
        <v>41915</v>
      </c>
      <c r="G13" s="60">
        <v>5</v>
      </c>
      <c r="H13" s="60">
        <v>5</v>
      </c>
      <c r="I13" s="24" t="s">
        <v>56</v>
      </c>
      <c r="J13" s="85">
        <v>278400</v>
      </c>
      <c r="K13" s="48">
        <v>41932</v>
      </c>
      <c r="L13" s="49">
        <v>189000</v>
      </c>
      <c r="M13" s="49">
        <f t="shared" si="0"/>
        <v>89400</v>
      </c>
      <c r="N13" s="91">
        <v>0.32</v>
      </c>
      <c r="O13" s="50"/>
      <c r="P13" s="48">
        <v>41947</v>
      </c>
      <c r="Q13" s="48"/>
      <c r="R13" s="48"/>
    </row>
    <row r="14" spans="1:18" ht="104.25" customHeight="1">
      <c r="B14" s="24"/>
      <c r="C14" s="57" t="s">
        <v>81</v>
      </c>
      <c r="D14" s="24" t="s">
        <v>82</v>
      </c>
      <c r="E14" s="48">
        <v>41908</v>
      </c>
      <c r="F14" s="48">
        <v>41918</v>
      </c>
      <c r="G14" s="60">
        <v>4</v>
      </c>
      <c r="H14" s="60">
        <v>4</v>
      </c>
      <c r="I14" s="24" t="s">
        <v>83</v>
      </c>
      <c r="J14" s="50">
        <v>156662</v>
      </c>
      <c r="K14" s="48">
        <v>41925</v>
      </c>
      <c r="L14" s="49">
        <v>139300</v>
      </c>
      <c r="M14" s="49">
        <f t="shared" si="0"/>
        <v>17362</v>
      </c>
      <c r="N14" s="48"/>
      <c r="O14" s="50"/>
      <c r="P14" s="48">
        <v>41939</v>
      </c>
      <c r="Q14" s="48"/>
      <c r="R14" s="48"/>
    </row>
    <row r="15" spans="1:18" s="78" customFormat="1" ht="24.75" customHeight="1">
      <c r="B15" s="72"/>
      <c r="C15" s="73"/>
      <c r="D15" s="72"/>
      <c r="E15" s="74"/>
      <c r="F15" s="74"/>
      <c r="G15" s="75">
        <f>SUM(G5:G14)</f>
        <v>41</v>
      </c>
      <c r="H15" s="75">
        <f>SUM(H5:H14)</f>
        <v>41</v>
      </c>
      <c r="I15" s="72"/>
      <c r="J15" s="76">
        <f>SUM(J5:J14)</f>
        <v>2541097</v>
      </c>
      <c r="K15" s="74"/>
      <c r="L15" s="77">
        <f>SUM(L5:L14)</f>
        <v>1799200</v>
      </c>
      <c r="M15" s="77">
        <f>SUM(M5:M14)</f>
        <v>741897</v>
      </c>
      <c r="N15" s="77"/>
      <c r="O15" s="77">
        <f>SUM(O5:O14)</f>
        <v>0</v>
      </c>
      <c r="P15" s="77"/>
      <c r="Q15" s="74"/>
      <c r="R15" s="74"/>
    </row>
  </sheetData>
  <mergeCells count="17">
    <mergeCell ref="L2:L4"/>
    <mergeCell ref="M2:M4"/>
    <mergeCell ref="N2:O3"/>
    <mergeCell ref="E1:Q1"/>
    <mergeCell ref="R2:R4"/>
    <mergeCell ref="Q2:Q4"/>
    <mergeCell ref="P2:P3"/>
    <mergeCell ref="B2:B4"/>
    <mergeCell ref="K2:K4"/>
    <mergeCell ref="I2:I4"/>
    <mergeCell ref="F2:F4"/>
    <mergeCell ref="D2:D4"/>
    <mergeCell ref="C2:C4"/>
    <mergeCell ref="E2:E4"/>
    <mergeCell ref="G2:G4"/>
    <mergeCell ref="H2:H4"/>
    <mergeCell ref="J2:J4"/>
  </mergeCells>
  <pageMargins left="0" right="0" top="0" bottom="0" header="0" footer="0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tabSelected="1" view="pageBreakPreview" topLeftCell="F1" zoomScale="84" zoomScaleSheetLayoutView="84" workbookViewId="0">
      <pane ySplit="3" topLeftCell="A13" activePane="bottomLeft" state="frozen"/>
      <selection pane="bottomLeft" activeCell="O5" sqref="O5"/>
    </sheetView>
  </sheetViews>
  <sheetFormatPr defaultRowHeight="98.25" customHeight="1"/>
  <cols>
    <col min="1" max="1" width="3" style="5" customWidth="1"/>
    <col min="2" max="2" width="3.5703125" style="5" customWidth="1"/>
    <col min="3" max="3" width="5.140625" style="5" bestFit="1" customWidth="1"/>
    <col min="4" max="4" width="5.140625" style="5" customWidth="1"/>
    <col min="5" max="5" width="18.140625" style="5" customWidth="1"/>
    <col min="6" max="6" width="9.7109375" style="5" customWidth="1"/>
    <col min="7" max="7" width="10.140625" style="5" customWidth="1"/>
    <col min="8" max="8" width="9.28515625" style="5" customWidth="1"/>
    <col min="9" max="9" width="6.85546875" style="5" customWidth="1"/>
    <col min="10" max="10" width="8.28515625" style="5" customWidth="1"/>
    <col min="11" max="11" width="9.140625" style="5" customWidth="1"/>
    <col min="12" max="12" width="16.7109375" style="5" customWidth="1"/>
    <col min="13" max="13" width="11.42578125" style="5" customWidth="1"/>
    <col min="14" max="14" width="9.42578125" style="5" customWidth="1"/>
    <col min="15" max="15" width="11.7109375" style="5" customWidth="1"/>
    <col min="16" max="16" width="12.42578125" style="5" customWidth="1"/>
    <col min="17" max="17" width="10.85546875" style="5" customWidth="1"/>
    <col min="18" max="18" width="10.5703125" style="5" customWidth="1"/>
    <col min="19" max="19" width="13.42578125" style="5" customWidth="1"/>
    <col min="20" max="21" width="10" style="5" customWidth="1"/>
    <col min="22" max="22" width="11.5703125" style="5" bestFit="1" customWidth="1"/>
    <col min="23" max="16384" width="9.140625" style="5"/>
  </cols>
  <sheetData>
    <row r="1" spans="1:22" ht="15.75" customHeight="1" thickBot="1">
      <c r="B1" s="47"/>
      <c r="C1" s="107" t="s">
        <v>0</v>
      </c>
      <c r="D1" s="107" t="s">
        <v>8</v>
      </c>
      <c r="E1" s="107" t="s">
        <v>2</v>
      </c>
      <c r="F1" s="115" t="s">
        <v>14</v>
      </c>
      <c r="G1" s="115" t="s">
        <v>28</v>
      </c>
      <c r="H1" s="115" t="s">
        <v>37</v>
      </c>
      <c r="I1" s="115" t="s">
        <v>15</v>
      </c>
      <c r="J1" s="115" t="s">
        <v>16</v>
      </c>
      <c r="K1" s="107" t="s">
        <v>11</v>
      </c>
      <c r="L1" s="108" t="s">
        <v>3</v>
      </c>
      <c r="M1" s="112" t="s">
        <v>12</v>
      </c>
      <c r="N1" s="109" t="s">
        <v>9</v>
      </c>
      <c r="O1" s="107" t="s">
        <v>29</v>
      </c>
      <c r="P1" s="107"/>
      <c r="Q1" s="100" t="s">
        <v>6</v>
      </c>
      <c r="R1" s="101"/>
      <c r="S1" s="98" t="s">
        <v>17</v>
      </c>
      <c r="T1" s="98" t="s">
        <v>7</v>
      </c>
      <c r="U1" s="98" t="s">
        <v>48</v>
      </c>
    </row>
    <row r="2" spans="1:22" ht="15" customHeight="1" thickBot="1">
      <c r="B2" s="47"/>
      <c r="C2" s="107"/>
      <c r="D2" s="107"/>
      <c r="E2" s="107"/>
      <c r="F2" s="116"/>
      <c r="G2" s="116"/>
      <c r="H2" s="116"/>
      <c r="I2" s="116"/>
      <c r="J2" s="116"/>
      <c r="K2" s="107"/>
      <c r="L2" s="108"/>
      <c r="M2" s="113"/>
      <c r="N2" s="110"/>
      <c r="O2" s="107"/>
      <c r="P2" s="107"/>
      <c r="Q2" s="102"/>
      <c r="R2" s="103"/>
      <c r="S2" s="99"/>
      <c r="T2" s="99"/>
      <c r="U2" s="99"/>
    </row>
    <row r="3" spans="1:22" ht="58.5" customHeight="1" thickBot="1">
      <c r="B3" s="47"/>
      <c r="C3" s="107"/>
      <c r="D3" s="107"/>
      <c r="E3" s="107"/>
      <c r="F3" s="117"/>
      <c r="G3" s="117"/>
      <c r="H3" s="117"/>
      <c r="I3" s="117"/>
      <c r="J3" s="117"/>
      <c r="K3" s="107"/>
      <c r="L3" s="108"/>
      <c r="M3" s="114"/>
      <c r="N3" s="111"/>
      <c r="O3" s="58"/>
      <c r="P3" s="58" t="s">
        <v>18</v>
      </c>
      <c r="Q3" s="28" t="s">
        <v>4</v>
      </c>
      <c r="R3" s="28" t="s">
        <v>5</v>
      </c>
      <c r="S3" s="106"/>
      <c r="T3" s="106"/>
      <c r="U3" s="106"/>
    </row>
    <row r="4" spans="1:22" ht="180" customHeight="1">
      <c r="A4" s="5">
        <v>1</v>
      </c>
      <c r="B4" s="47"/>
      <c r="C4" s="81"/>
      <c r="D4" s="59" t="s">
        <v>84</v>
      </c>
      <c r="E4" s="86" t="s">
        <v>85</v>
      </c>
      <c r="F4" s="42">
        <v>41773</v>
      </c>
      <c r="G4" s="42">
        <v>41785</v>
      </c>
      <c r="H4" s="42">
        <v>41786</v>
      </c>
      <c r="I4" s="52">
        <v>5</v>
      </c>
      <c r="J4" s="52">
        <v>5</v>
      </c>
      <c r="K4" s="42">
        <v>41789</v>
      </c>
      <c r="L4" s="53" t="s">
        <v>86</v>
      </c>
      <c r="M4" s="54">
        <v>1944705</v>
      </c>
      <c r="N4" s="42">
        <v>41800</v>
      </c>
      <c r="O4" s="54">
        <v>1436105.88</v>
      </c>
      <c r="P4" s="9">
        <f>M4-O4</f>
        <v>508599.12000000011</v>
      </c>
      <c r="Q4" s="90">
        <v>0.26</v>
      </c>
      <c r="R4" s="54"/>
      <c r="S4" s="42"/>
      <c r="T4" s="52"/>
      <c r="U4" s="52"/>
    </row>
    <row r="5" spans="1:22" s="51" customFormat="1" ht="97.5" customHeight="1">
      <c r="A5" s="51">
        <v>2</v>
      </c>
      <c r="B5" s="51" t="s">
        <v>48</v>
      </c>
      <c r="C5" s="11"/>
      <c r="D5" s="59" t="s">
        <v>87</v>
      </c>
      <c r="E5" s="52" t="s">
        <v>88</v>
      </c>
      <c r="F5" s="42">
        <v>41836</v>
      </c>
      <c r="G5" s="42">
        <v>41787</v>
      </c>
      <c r="H5" s="42">
        <v>41849</v>
      </c>
      <c r="I5" s="52">
        <v>3</v>
      </c>
      <c r="J5" s="52">
        <v>3</v>
      </c>
      <c r="K5" s="42">
        <v>41852</v>
      </c>
      <c r="L5" s="53" t="s">
        <v>89</v>
      </c>
      <c r="M5" s="54">
        <v>883911</v>
      </c>
      <c r="N5" s="42">
        <v>41866</v>
      </c>
      <c r="O5" s="55">
        <v>799939.36</v>
      </c>
      <c r="P5" s="9">
        <f>M5-O5</f>
        <v>83971.640000000014</v>
      </c>
      <c r="Q5" s="42"/>
      <c r="R5" s="54"/>
      <c r="S5" s="42"/>
      <c r="T5" s="42"/>
      <c r="U5" s="42" t="s">
        <v>48</v>
      </c>
      <c r="V5" s="56"/>
    </row>
    <row r="6" spans="1:22" s="51" customFormat="1" ht="97.5" customHeight="1">
      <c r="A6" s="5">
        <v>3</v>
      </c>
      <c r="C6" s="11"/>
      <c r="D6" s="59" t="s">
        <v>90</v>
      </c>
      <c r="E6" s="52" t="s">
        <v>91</v>
      </c>
      <c r="F6" s="42">
        <v>41856</v>
      </c>
      <c r="G6" s="42">
        <v>41866</v>
      </c>
      <c r="H6" s="42">
        <v>41869</v>
      </c>
      <c r="I6" s="52">
        <v>8</v>
      </c>
      <c r="J6" s="52">
        <v>8</v>
      </c>
      <c r="K6" s="42">
        <v>41872</v>
      </c>
      <c r="L6" s="53" t="s">
        <v>92</v>
      </c>
      <c r="M6" s="54">
        <v>543061</v>
      </c>
      <c r="N6" s="42">
        <v>41884</v>
      </c>
      <c r="O6" s="61">
        <v>468751.49</v>
      </c>
      <c r="P6" s="9">
        <f t="shared" ref="P6:P15" si="0">M6-O6</f>
        <v>74309.510000000009</v>
      </c>
      <c r="Q6" s="42"/>
      <c r="R6" s="54"/>
      <c r="S6" s="42"/>
      <c r="T6" s="42"/>
      <c r="U6" s="42"/>
      <c r="V6" s="56"/>
    </row>
    <row r="7" spans="1:22" s="51" customFormat="1" ht="107.25" customHeight="1">
      <c r="A7" s="51">
        <v>4</v>
      </c>
      <c r="C7" s="11"/>
      <c r="D7" s="59" t="s">
        <v>93</v>
      </c>
      <c r="E7" s="24" t="s">
        <v>94</v>
      </c>
      <c r="F7" s="42">
        <v>41865</v>
      </c>
      <c r="G7" s="42">
        <v>41874</v>
      </c>
      <c r="H7" s="42">
        <v>41876</v>
      </c>
      <c r="I7" s="52">
        <v>5</v>
      </c>
      <c r="J7" s="52">
        <v>5</v>
      </c>
      <c r="K7" s="42">
        <v>41879</v>
      </c>
      <c r="L7" s="53" t="s">
        <v>95</v>
      </c>
      <c r="M7" s="87">
        <v>1405500</v>
      </c>
      <c r="N7" s="42">
        <v>41893</v>
      </c>
      <c r="O7" s="50">
        <v>334368.53000000003</v>
      </c>
      <c r="P7" s="9">
        <f t="shared" si="0"/>
        <v>1071131.47</v>
      </c>
      <c r="Q7" s="42"/>
      <c r="R7" s="54"/>
      <c r="S7" s="67"/>
      <c r="T7" s="42"/>
      <c r="U7" s="42"/>
      <c r="V7" s="56"/>
    </row>
    <row r="8" spans="1:22" ht="98.25" customHeight="1">
      <c r="A8" s="5">
        <v>5</v>
      </c>
      <c r="B8" s="5" t="s">
        <v>50</v>
      </c>
      <c r="C8" s="11"/>
      <c r="D8" s="59" t="s">
        <v>109</v>
      </c>
      <c r="E8" s="24" t="s">
        <v>110</v>
      </c>
      <c r="F8" s="42">
        <v>41865</v>
      </c>
      <c r="G8" s="42">
        <v>41874</v>
      </c>
      <c r="H8" s="42">
        <v>41876</v>
      </c>
      <c r="I8" s="52">
        <v>4</v>
      </c>
      <c r="J8" s="52">
        <v>4</v>
      </c>
      <c r="K8" s="42">
        <v>41879</v>
      </c>
      <c r="L8" s="53" t="s">
        <v>111</v>
      </c>
      <c r="M8" s="54">
        <v>398066</v>
      </c>
      <c r="N8" s="42">
        <v>41901</v>
      </c>
      <c r="O8" s="55">
        <v>258009.67</v>
      </c>
      <c r="P8" s="9">
        <f t="shared" si="0"/>
        <v>140056.32999999999</v>
      </c>
      <c r="Q8" s="90">
        <v>0.35</v>
      </c>
      <c r="R8" s="54"/>
      <c r="S8" s="42"/>
      <c r="T8" s="42"/>
      <c r="U8" s="42"/>
    </row>
    <row r="9" spans="1:22" ht="93.75" customHeight="1">
      <c r="A9" s="51">
        <v>6</v>
      </c>
      <c r="C9" s="11"/>
      <c r="D9" s="59" t="s">
        <v>96</v>
      </c>
      <c r="E9" s="52" t="s">
        <v>97</v>
      </c>
      <c r="F9" s="42">
        <v>41887</v>
      </c>
      <c r="G9" s="42">
        <v>41896</v>
      </c>
      <c r="H9" s="42">
        <v>41897</v>
      </c>
      <c r="I9" s="52">
        <v>5</v>
      </c>
      <c r="J9" s="52">
        <v>3</v>
      </c>
      <c r="K9" s="42">
        <v>41900</v>
      </c>
      <c r="L9" s="53" t="s">
        <v>98</v>
      </c>
      <c r="M9" s="54">
        <v>1405034</v>
      </c>
      <c r="N9" s="42">
        <v>41919</v>
      </c>
      <c r="O9" s="55">
        <v>1398008.83</v>
      </c>
      <c r="P9" s="9">
        <f t="shared" si="0"/>
        <v>7025.1699999999255</v>
      </c>
      <c r="Q9" s="42"/>
      <c r="R9" s="54"/>
      <c r="S9" s="42"/>
      <c r="T9" s="42"/>
      <c r="U9" s="42"/>
    </row>
    <row r="10" spans="1:22" ht="80.25" customHeight="1">
      <c r="A10" s="5">
        <v>7</v>
      </c>
      <c r="C10" s="11"/>
      <c r="D10" s="59" t="s">
        <v>99</v>
      </c>
      <c r="E10" s="52" t="s">
        <v>100</v>
      </c>
      <c r="F10" s="42">
        <v>41897</v>
      </c>
      <c r="G10" s="42">
        <v>41906</v>
      </c>
      <c r="H10" s="42">
        <v>41907</v>
      </c>
      <c r="I10" s="52">
        <v>4</v>
      </c>
      <c r="J10" s="52">
        <v>4</v>
      </c>
      <c r="K10" s="42">
        <v>41911</v>
      </c>
      <c r="L10" s="53" t="s">
        <v>101</v>
      </c>
      <c r="M10" s="54">
        <v>275875</v>
      </c>
      <c r="N10" s="42">
        <v>41928</v>
      </c>
      <c r="O10" s="55">
        <v>233114.2</v>
      </c>
      <c r="P10" s="9">
        <f t="shared" si="0"/>
        <v>42760.799999999988</v>
      </c>
      <c r="Q10" s="42"/>
      <c r="R10" s="54"/>
      <c r="S10" s="42"/>
      <c r="T10" s="42"/>
      <c r="U10" s="42"/>
    </row>
    <row r="11" spans="1:22" ht="74.25" customHeight="1">
      <c r="A11" s="51">
        <v>8</v>
      </c>
      <c r="C11" s="11"/>
      <c r="D11" s="59" t="s">
        <v>102</v>
      </c>
      <c r="E11" s="52" t="s">
        <v>103</v>
      </c>
      <c r="F11" s="42">
        <v>41926</v>
      </c>
      <c r="G11" s="42">
        <v>41936</v>
      </c>
      <c r="H11" s="42">
        <v>41939</v>
      </c>
      <c r="I11" s="52">
        <v>4</v>
      </c>
      <c r="J11" s="52">
        <v>4</v>
      </c>
      <c r="K11" s="42">
        <v>41942</v>
      </c>
      <c r="L11" s="53" t="s">
        <v>86</v>
      </c>
      <c r="M11" s="54">
        <v>2137986</v>
      </c>
      <c r="N11" s="42">
        <v>41957</v>
      </c>
      <c r="O11" s="55">
        <v>1603489.5</v>
      </c>
      <c r="P11" s="9">
        <f t="shared" si="0"/>
        <v>534496.5</v>
      </c>
      <c r="Q11" s="90">
        <v>0.25</v>
      </c>
      <c r="R11" s="54"/>
      <c r="S11" s="42"/>
      <c r="T11" s="42"/>
      <c r="U11" s="42"/>
    </row>
    <row r="12" spans="1:22" ht="177.75" customHeight="1">
      <c r="A12" s="51"/>
      <c r="C12" s="11"/>
      <c r="D12" s="59" t="s">
        <v>104</v>
      </c>
      <c r="E12" s="88" t="s">
        <v>105</v>
      </c>
      <c r="F12" s="42" t="s">
        <v>106</v>
      </c>
      <c r="G12" s="42">
        <v>41978</v>
      </c>
      <c r="H12" s="42">
        <v>41981</v>
      </c>
      <c r="I12" s="52">
        <v>6</v>
      </c>
      <c r="J12" s="52">
        <v>5</v>
      </c>
      <c r="K12" s="42">
        <v>41984</v>
      </c>
      <c r="L12" s="13" t="s">
        <v>112</v>
      </c>
      <c r="M12" s="54">
        <v>3233174.9</v>
      </c>
      <c r="N12" s="42">
        <v>41998</v>
      </c>
      <c r="O12" s="55">
        <v>2586540.1</v>
      </c>
      <c r="P12" s="9">
        <f t="shared" si="0"/>
        <v>646634.79999999981</v>
      </c>
      <c r="Q12" s="42"/>
      <c r="R12" s="54"/>
      <c r="S12" s="42"/>
      <c r="T12" s="42"/>
      <c r="U12" s="42"/>
    </row>
    <row r="13" spans="1:22" ht="165" customHeight="1">
      <c r="A13" s="51"/>
      <c r="C13" s="11"/>
      <c r="D13" s="59" t="s">
        <v>113</v>
      </c>
      <c r="E13" s="88" t="s">
        <v>107</v>
      </c>
      <c r="F13" s="42">
        <v>41963</v>
      </c>
      <c r="G13" s="42">
        <v>41972</v>
      </c>
      <c r="H13" s="42">
        <v>41974</v>
      </c>
      <c r="I13" s="52">
        <v>4</v>
      </c>
      <c r="J13" s="52">
        <v>4</v>
      </c>
      <c r="K13" s="42">
        <v>41977</v>
      </c>
      <c r="L13" s="13" t="s">
        <v>108</v>
      </c>
      <c r="M13" s="54">
        <v>392777</v>
      </c>
      <c r="N13" s="42">
        <v>41992</v>
      </c>
      <c r="O13" s="55">
        <v>271015.96999999997</v>
      </c>
      <c r="P13" s="9">
        <f t="shared" si="0"/>
        <v>121761.03000000003</v>
      </c>
      <c r="Q13" s="90">
        <v>0.31</v>
      </c>
      <c r="R13" s="54"/>
      <c r="S13" s="42"/>
      <c r="T13" s="42"/>
      <c r="U13" s="42" t="s">
        <v>48</v>
      </c>
    </row>
    <row r="14" spans="1:22" ht="141.75" customHeight="1">
      <c r="A14" s="51"/>
      <c r="C14" s="11"/>
      <c r="D14" s="59" t="s">
        <v>114</v>
      </c>
      <c r="E14" s="88" t="s">
        <v>115</v>
      </c>
      <c r="F14" s="42">
        <v>41970</v>
      </c>
      <c r="G14" s="42">
        <v>41979</v>
      </c>
      <c r="H14" s="42">
        <v>41981</v>
      </c>
      <c r="I14" s="52">
        <v>2</v>
      </c>
      <c r="J14" s="52">
        <v>2</v>
      </c>
      <c r="K14" s="42">
        <v>41984</v>
      </c>
      <c r="L14" s="13" t="s">
        <v>116</v>
      </c>
      <c r="M14" s="54">
        <v>1270000</v>
      </c>
      <c r="N14" s="42">
        <v>42002</v>
      </c>
      <c r="O14" s="55">
        <v>1270000</v>
      </c>
      <c r="P14" s="9">
        <f t="shared" si="0"/>
        <v>0</v>
      </c>
      <c r="Q14" s="42"/>
      <c r="R14" s="54"/>
      <c r="S14" s="42"/>
      <c r="T14" s="42"/>
      <c r="U14" s="42"/>
    </row>
    <row r="15" spans="1:22" ht="141.75" customHeight="1">
      <c r="A15" s="51"/>
      <c r="C15" s="11"/>
      <c r="D15" s="59" t="s">
        <v>117</v>
      </c>
      <c r="E15" s="88" t="s">
        <v>118</v>
      </c>
      <c r="F15" s="42">
        <v>41974</v>
      </c>
      <c r="G15" s="42">
        <v>41983</v>
      </c>
      <c r="H15" s="42">
        <v>41984</v>
      </c>
      <c r="I15" s="52">
        <v>4</v>
      </c>
      <c r="J15" s="52">
        <v>4</v>
      </c>
      <c r="K15" s="42">
        <v>41988</v>
      </c>
      <c r="L15" s="13" t="s">
        <v>92</v>
      </c>
      <c r="M15" s="54">
        <v>2234085.7799999998</v>
      </c>
      <c r="N15" s="42">
        <v>42002</v>
      </c>
      <c r="O15" s="55">
        <v>2222915.35</v>
      </c>
      <c r="P15" s="9">
        <f t="shared" si="0"/>
        <v>11170.429999999702</v>
      </c>
      <c r="Q15" s="52"/>
      <c r="R15" s="54"/>
      <c r="S15" s="42"/>
      <c r="T15" s="42"/>
      <c r="U15" s="42"/>
    </row>
    <row r="16" spans="1:22" ht="82.5" customHeight="1">
      <c r="A16" s="5">
        <v>9</v>
      </c>
      <c r="C16" s="11"/>
      <c r="D16" s="59"/>
      <c r="E16" s="68"/>
      <c r="F16" s="69"/>
      <c r="G16" s="69"/>
      <c r="H16" s="69"/>
      <c r="I16" s="70">
        <f>SUM(I4:I15)</f>
        <v>54</v>
      </c>
      <c r="J16" s="70">
        <f>SUM(J4:J15)+3</f>
        <v>54</v>
      </c>
      <c r="K16" s="69"/>
      <c r="L16" s="53"/>
      <c r="M16" s="70"/>
      <c r="N16" s="69"/>
      <c r="O16" s="82"/>
      <c r="P16" s="89">
        <f>SUM(P4:P15)</f>
        <v>3241916.8</v>
      </c>
      <c r="Q16" s="70"/>
      <c r="R16" s="70"/>
      <c r="S16" s="69"/>
      <c r="T16" s="70"/>
      <c r="U16" s="70"/>
    </row>
    <row r="17" spans="7:18" s="79" customFormat="1" ht="32.25" customHeight="1">
      <c r="J17" s="79">
        <f>SUM(J5:J16)</f>
        <v>100</v>
      </c>
      <c r="M17" s="80">
        <f>SUM(M4:M16)</f>
        <v>16124175.68</v>
      </c>
      <c r="N17" s="80"/>
      <c r="O17" s="80">
        <f>SUM(O4:O16)</f>
        <v>12882258.880000001</v>
      </c>
      <c r="P17" s="80">
        <f>M17-O17</f>
        <v>3241916.7999999989</v>
      </c>
      <c r="Q17" s="80"/>
      <c r="R17" s="80">
        <f>SUM(R4:R16)</f>
        <v>0</v>
      </c>
    </row>
    <row r="18" spans="7:18" ht="43.5" customHeight="1">
      <c r="I18" s="5">
        <f>'Запрос котировки'!G15+Аукцион!I17</f>
        <v>41</v>
      </c>
      <c r="J18" s="5">
        <f>I18+J17</f>
        <v>141</v>
      </c>
      <c r="O18" s="10">
        <f>M17-O17</f>
        <v>3241916.7999999989</v>
      </c>
      <c r="P18" s="10">
        <f>P16+P17</f>
        <v>6483833.5999999987</v>
      </c>
      <c r="R18" s="10">
        <f>O17-R17</f>
        <v>12882258.880000001</v>
      </c>
    </row>
    <row r="19" spans="7:18" ht="98.25" customHeight="1">
      <c r="G19" s="5">
        <v>0</v>
      </c>
    </row>
  </sheetData>
  <mergeCells count="17">
    <mergeCell ref="N1:N3"/>
    <mergeCell ref="M1:M3"/>
    <mergeCell ref="F1:F3"/>
    <mergeCell ref="J1:J3"/>
    <mergeCell ref="I1:I3"/>
    <mergeCell ref="G1:G3"/>
    <mergeCell ref="H1:H3"/>
    <mergeCell ref="C1:C3"/>
    <mergeCell ref="D1:D3"/>
    <mergeCell ref="E1:E3"/>
    <mergeCell ref="K1:K3"/>
    <mergeCell ref="L1:L3"/>
    <mergeCell ref="U1:U3"/>
    <mergeCell ref="T1:T3"/>
    <mergeCell ref="S1:S3"/>
    <mergeCell ref="Q1:R2"/>
    <mergeCell ref="O1:P2"/>
  </mergeCells>
  <pageMargins left="0" right="0" top="0" bottom="0" header="0" footer="0"/>
  <pageSetup paperSize="9" scale="5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V12"/>
  <sheetViews>
    <sheetView view="pageBreakPreview" zoomScale="80" zoomScaleSheetLayoutView="80" workbookViewId="0">
      <selection activeCell="D4" sqref="D4"/>
    </sheetView>
  </sheetViews>
  <sheetFormatPr defaultRowHeight="98.25" customHeight="1"/>
  <cols>
    <col min="1" max="1" width="3.5703125" style="5" customWidth="1"/>
    <col min="2" max="2" width="7.140625" style="5" customWidth="1"/>
    <col min="3" max="3" width="8" style="5" customWidth="1"/>
    <col min="4" max="4" width="17.85546875" style="5" customWidth="1"/>
    <col min="5" max="5" width="11.42578125" style="5" customWidth="1"/>
    <col min="6" max="8" width="14.7109375" style="5" customWidth="1"/>
    <col min="9" max="10" width="6.7109375" style="5" customWidth="1"/>
    <col min="11" max="11" width="9.85546875" style="5" customWidth="1"/>
    <col min="12" max="12" width="17.7109375" style="5" customWidth="1"/>
    <col min="13" max="13" width="11" style="5" customWidth="1"/>
    <col min="14" max="14" width="11.85546875" style="5" customWidth="1"/>
    <col min="15" max="15" width="12.85546875" style="5" customWidth="1"/>
    <col min="16" max="16" width="9.140625" style="5" customWidth="1"/>
    <col min="17" max="17" width="10.140625" style="5" customWidth="1"/>
    <col min="18" max="18" width="11.28515625" style="5" customWidth="1"/>
    <col min="19" max="19" width="10.140625" style="5" customWidth="1"/>
    <col min="20" max="20" width="10.140625" style="5" bestFit="1" customWidth="1"/>
    <col min="21" max="21" width="13.28515625" style="5" customWidth="1"/>
    <col min="22" max="22" width="11.5703125" style="5" bestFit="1" customWidth="1"/>
    <col min="23" max="16384" width="9.140625" style="5"/>
  </cols>
  <sheetData>
    <row r="1" spans="2:22" ht="15.75" customHeight="1" thickBot="1">
      <c r="B1" s="92" t="s">
        <v>0</v>
      </c>
      <c r="C1" s="92" t="s">
        <v>8</v>
      </c>
      <c r="D1" s="97" t="s">
        <v>2</v>
      </c>
      <c r="E1" s="98" t="s">
        <v>14</v>
      </c>
      <c r="F1" s="98" t="s">
        <v>47</v>
      </c>
      <c r="G1" s="98" t="s">
        <v>31</v>
      </c>
      <c r="H1" s="98" t="s">
        <v>32</v>
      </c>
      <c r="I1" s="98" t="s">
        <v>15</v>
      </c>
      <c r="J1" s="98" t="s">
        <v>16</v>
      </c>
      <c r="K1" s="98" t="s">
        <v>20</v>
      </c>
      <c r="L1" s="96" t="s">
        <v>3</v>
      </c>
      <c r="M1" s="94" t="s">
        <v>12</v>
      </c>
      <c r="N1" s="94" t="s">
        <v>9</v>
      </c>
      <c r="O1" s="100" t="s">
        <v>29</v>
      </c>
      <c r="P1" s="101"/>
      <c r="Q1" s="97"/>
      <c r="R1" s="97"/>
      <c r="S1" s="98" t="s">
        <v>17</v>
      </c>
      <c r="T1" s="98" t="s">
        <v>7</v>
      </c>
    </row>
    <row r="2" spans="2:22" ht="15" customHeight="1" thickBot="1">
      <c r="B2" s="92"/>
      <c r="C2" s="92"/>
      <c r="D2" s="97"/>
      <c r="E2" s="99"/>
      <c r="F2" s="99"/>
      <c r="G2" s="99"/>
      <c r="H2" s="99"/>
      <c r="I2" s="99"/>
      <c r="J2" s="99"/>
      <c r="K2" s="99"/>
      <c r="L2" s="96"/>
      <c r="M2" s="95"/>
      <c r="N2" s="95"/>
      <c r="O2" s="105"/>
      <c r="P2" s="119"/>
      <c r="Q2" s="97" t="s">
        <v>6</v>
      </c>
      <c r="R2" s="97"/>
      <c r="S2" s="99"/>
      <c r="T2" s="99"/>
    </row>
    <row r="3" spans="2:22" ht="33" customHeight="1" thickBot="1">
      <c r="B3" s="92"/>
      <c r="C3" s="92"/>
      <c r="D3" s="97"/>
      <c r="E3" s="106"/>
      <c r="F3" s="106"/>
      <c r="G3" s="106"/>
      <c r="H3" s="106"/>
      <c r="I3" s="106"/>
      <c r="J3" s="106"/>
      <c r="K3" s="106"/>
      <c r="L3" s="96"/>
      <c r="M3" s="118"/>
      <c r="N3" s="118"/>
      <c r="O3" s="6"/>
      <c r="P3" s="6" t="s">
        <v>18</v>
      </c>
      <c r="Q3" s="27" t="s">
        <v>4</v>
      </c>
      <c r="R3" s="27" t="s">
        <v>5</v>
      </c>
      <c r="S3" s="106"/>
      <c r="T3" s="106"/>
    </row>
    <row r="4" spans="2:22" ht="111" customHeight="1">
      <c r="B4" s="7" t="s">
        <v>30</v>
      </c>
      <c r="C4" s="8" t="s">
        <v>49</v>
      </c>
      <c r="D4" s="84" t="s">
        <v>30</v>
      </c>
      <c r="E4" s="12">
        <v>40903</v>
      </c>
      <c r="F4" s="12">
        <v>40934</v>
      </c>
      <c r="G4" s="12">
        <v>40935</v>
      </c>
      <c r="H4" s="12">
        <v>40938</v>
      </c>
      <c r="I4" s="11">
        <v>0</v>
      </c>
      <c r="J4" s="11">
        <v>0</v>
      </c>
      <c r="K4" s="13">
        <v>0</v>
      </c>
      <c r="L4" s="13" t="s">
        <v>54</v>
      </c>
      <c r="M4" s="14">
        <v>2025.25</v>
      </c>
      <c r="N4" s="12" t="s">
        <v>54</v>
      </c>
      <c r="O4" s="15" t="s">
        <v>54</v>
      </c>
      <c r="P4" s="9" t="s">
        <v>54</v>
      </c>
      <c r="Q4" s="12" t="s">
        <v>54</v>
      </c>
      <c r="R4" s="14" t="s">
        <v>54</v>
      </c>
      <c r="S4" s="12" t="s">
        <v>54</v>
      </c>
      <c r="T4" s="12" t="s">
        <v>54</v>
      </c>
      <c r="U4" s="10" t="e">
        <f>#REF!+R4</f>
        <v>#REF!</v>
      </c>
    </row>
    <row r="5" spans="2:22" ht="78" customHeight="1">
      <c r="B5" s="11">
        <v>2</v>
      </c>
      <c r="C5" s="8"/>
      <c r="D5" s="71"/>
      <c r="E5" s="12"/>
      <c r="F5" s="12"/>
      <c r="G5" s="12"/>
      <c r="H5" s="12"/>
      <c r="I5" s="11"/>
      <c r="J5" s="11"/>
      <c r="K5" s="13"/>
      <c r="L5" s="13"/>
      <c r="M5" s="14"/>
      <c r="N5" s="12"/>
      <c r="O5" s="15"/>
      <c r="P5" s="9"/>
      <c r="Q5" s="12"/>
      <c r="R5" s="14"/>
      <c r="S5" s="12"/>
      <c r="T5" s="12"/>
      <c r="U5" s="10" t="e">
        <f>#REF!+R5</f>
        <v>#REF!</v>
      </c>
    </row>
    <row r="6" spans="2:22" ht="96" customHeight="1">
      <c r="B6" s="7">
        <v>3</v>
      </c>
      <c r="C6" s="8"/>
      <c r="D6" s="71"/>
      <c r="E6" s="12"/>
      <c r="F6" s="12"/>
      <c r="G6" s="12"/>
      <c r="H6" s="12"/>
      <c r="I6" s="11"/>
      <c r="J6" s="11"/>
      <c r="K6" s="13"/>
      <c r="L6" s="13"/>
      <c r="M6" s="14"/>
      <c r="N6" s="12"/>
      <c r="O6" s="15"/>
      <c r="P6" s="9"/>
      <c r="Q6" s="12"/>
      <c r="R6" s="14"/>
      <c r="S6" s="12"/>
      <c r="T6" s="12"/>
      <c r="U6" s="10" t="e">
        <f>#REF!+R6</f>
        <v>#REF!</v>
      </c>
    </row>
    <row r="7" spans="2:22" ht="11.25">
      <c r="M7" s="16">
        <f>SUM(M4:M5)</f>
        <v>2025.25</v>
      </c>
      <c r="N7" s="17"/>
      <c r="O7" s="16">
        <f>SUM(O4:O6)</f>
        <v>0</v>
      </c>
      <c r="P7" s="16">
        <f>SUM(P4:P6)</f>
        <v>0</v>
      </c>
      <c r="R7" s="10">
        <f>SUM(R4:R6)</f>
        <v>0</v>
      </c>
    </row>
    <row r="8" spans="2:22" ht="11.25">
      <c r="D8" s="10"/>
      <c r="E8" s="10"/>
      <c r="L8" s="5" t="s">
        <v>13</v>
      </c>
      <c r="M8" s="16" t="e">
        <f>#REF!+#REF!+#REF!</f>
        <v>#REF!</v>
      </c>
      <c r="N8" s="16"/>
      <c r="O8" s="16" t="e">
        <f>#REF!+#REF!+#REF!</f>
        <v>#REF!</v>
      </c>
      <c r="P8" s="10" t="e">
        <f>#REF!+#REF!+#REF!</f>
        <v>#REF!</v>
      </c>
      <c r="U8" s="10"/>
      <c r="V8" s="10" t="e">
        <f>#REF!+#REF!</f>
        <v>#REF!</v>
      </c>
    </row>
    <row r="9" spans="2:22" ht="11.25">
      <c r="E9" s="18"/>
      <c r="K9" s="10"/>
      <c r="L9" s="5" t="s">
        <v>21</v>
      </c>
      <c r="M9" s="10">
        <f>M4+M5+M6</f>
        <v>2025.25</v>
      </c>
      <c r="O9" s="10" t="e">
        <f>O4+O5+O6</f>
        <v>#VALUE!</v>
      </c>
    </row>
    <row r="10" spans="2:22" ht="11.25">
      <c r="M10" s="10"/>
      <c r="O10" s="10"/>
    </row>
    <row r="11" spans="2:22" ht="11.25"/>
    <row r="12" spans="2:22" ht="98.25" customHeight="1">
      <c r="L12" s="10" t="e">
        <f>O7+'Запрос котировки'!#REF!</f>
        <v>#REF!</v>
      </c>
    </row>
  </sheetData>
  <mergeCells count="18">
    <mergeCell ref="G1:G3"/>
    <mergeCell ref="B1:B3"/>
    <mergeCell ref="C1:C3"/>
    <mergeCell ref="D1:D3"/>
    <mergeCell ref="E1:E3"/>
    <mergeCell ref="F1:F3"/>
    <mergeCell ref="T1:T3"/>
    <mergeCell ref="Q2:R2"/>
    <mergeCell ref="I1:I3"/>
    <mergeCell ref="J1:J3"/>
    <mergeCell ref="K1:K3"/>
    <mergeCell ref="L1:L3"/>
    <mergeCell ref="M1:M3"/>
    <mergeCell ref="H1:H3"/>
    <mergeCell ref="N1:N3"/>
    <mergeCell ref="O1:P2"/>
    <mergeCell ref="Q1:R1"/>
    <mergeCell ref="S1:S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colBreaks count="1" manualBreakCount="1">
    <brk id="20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view="pageBreakPreview" zoomScale="60" workbookViewId="0">
      <selection activeCell="G17" sqref="G17"/>
    </sheetView>
  </sheetViews>
  <sheetFormatPr defaultRowHeight="15"/>
  <cols>
    <col min="1" max="1" width="3.28515625" bestFit="1" customWidth="1"/>
    <col min="2" max="2" width="12" bestFit="1" customWidth="1"/>
    <col min="3" max="3" width="13.140625" bestFit="1" customWidth="1"/>
    <col min="4" max="4" width="10" customWidth="1"/>
    <col min="5" max="5" width="7.5703125" customWidth="1"/>
    <col min="6" max="6" width="8.28515625" customWidth="1"/>
    <col min="7" max="7" width="18.85546875" bestFit="1" customWidth="1"/>
    <col min="8" max="8" width="11.5703125" customWidth="1"/>
    <col min="9" max="9" width="11.140625" customWidth="1"/>
    <col min="10" max="10" width="10.28515625" customWidth="1"/>
    <col min="11" max="11" width="9" bestFit="1" customWidth="1"/>
    <col min="12" max="12" width="9.85546875" bestFit="1" customWidth="1"/>
    <col min="13" max="13" width="10" bestFit="1" customWidth="1"/>
    <col min="14" max="14" width="12.5703125" customWidth="1"/>
    <col min="15" max="15" width="9.85546875" bestFit="1" customWidth="1"/>
  </cols>
  <sheetData>
    <row r="1" spans="1:15" ht="15.75" thickBot="1">
      <c r="A1" s="92" t="s">
        <v>8</v>
      </c>
      <c r="B1" s="97" t="s">
        <v>2</v>
      </c>
      <c r="C1" s="98" t="s">
        <v>14</v>
      </c>
      <c r="D1" s="97" t="s">
        <v>10</v>
      </c>
      <c r="E1" s="98" t="s">
        <v>15</v>
      </c>
      <c r="F1" s="98" t="s">
        <v>16</v>
      </c>
      <c r="G1" s="96" t="s">
        <v>3</v>
      </c>
      <c r="H1" s="94" t="s">
        <v>12</v>
      </c>
      <c r="I1" s="94" t="s">
        <v>9</v>
      </c>
      <c r="J1" s="97" t="s">
        <v>1</v>
      </c>
      <c r="K1" s="98" t="s">
        <v>19</v>
      </c>
      <c r="L1" s="100" t="s">
        <v>6</v>
      </c>
      <c r="M1" s="101"/>
      <c r="N1" s="100" t="s">
        <v>27</v>
      </c>
      <c r="O1" s="98" t="s">
        <v>7</v>
      </c>
    </row>
    <row r="2" spans="1:15" ht="15.75" thickBot="1">
      <c r="A2" s="92"/>
      <c r="B2" s="97"/>
      <c r="C2" s="99"/>
      <c r="D2" s="97"/>
      <c r="E2" s="99"/>
      <c r="F2" s="99"/>
      <c r="G2" s="96"/>
      <c r="H2" s="95"/>
      <c r="I2" s="95"/>
      <c r="J2" s="97"/>
      <c r="K2" s="99"/>
      <c r="L2" s="102"/>
      <c r="M2" s="103"/>
      <c r="N2" s="105"/>
      <c r="O2" s="99"/>
    </row>
    <row r="3" spans="1:15">
      <c r="A3" s="93"/>
      <c r="B3" s="98"/>
      <c r="C3" s="99"/>
      <c r="D3" s="98"/>
      <c r="E3" s="99"/>
      <c r="F3" s="99"/>
      <c r="G3" s="94"/>
      <c r="H3" s="95"/>
      <c r="I3" s="95"/>
      <c r="J3" s="98"/>
      <c r="K3" s="99"/>
      <c r="L3" s="44" t="s">
        <v>4</v>
      </c>
      <c r="M3" s="44" t="s">
        <v>5</v>
      </c>
      <c r="N3" s="23"/>
      <c r="O3" s="99"/>
    </row>
    <row r="4" spans="1:15" ht="77.25">
      <c r="A4" s="31" t="s">
        <v>22</v>
      </c>
      <c r="B4" s="40" t="s">
        <v>23</v>
      </c>
      <c r="C4" s="32">
        <v>40681</v>
      </c>
      <c r="D4" s="32">
        <v>40694</v>
      </c>
      <c r="E4" s="33">
        <v>4</v>
      </c>
      <c r="F4" s="34">
        <v>2</v>
      </c>
      <c r="G4" s="40" t="s">
        <v>24</v>
      </c>
      <c r="H4" s="35">
        <v>98875</v>
      </c>
      <c r="I4" s="32">
        <v>40703</v>
      </c>
      <c r="J4" s="36">
        <v>88000</v>
      </c>
      <c r="K4" s="36">
        <f>H4-J4</f>
        <v>10875</v>
      </c>
      <c r="L4" s="32">
        <v>40743</v>
      </c>
      <c r="M4" s="35">
        <v>88000</v>
      </c>
      <c r="N4" s="32">
        <v>40732</v>
      </c>
      <c r="O4" s="32">
        <v>40721</v>
      </c>
    </row>
    <row r="5" spans="1:15" ht="64.5">
      <c r="A5" s="31" t="s">
        <v>25</v>
      </c>
      <c r="B5" s="40" t="s">
        <v>26</v>
      </c>
      <c r="C5" s="32">
        <v>40686</v>
      </c>
      <c r="D5" s="32">
        <v>40701</v>
      </c>
      <c r="E5" s="33">
        <v>4</v>
      </c>
      <c r="F5" s="34">
        <v>2</v>
      </c>
      <c r="G5" s="40" t="s">
        <v>24</v>
      </c>
      <c r="H5" s="35">
        <v>401085</v>
      </c>
      <c r="I5" s="32">
        <v>40714</v>
      </c>
      <c r="J5" s="36">
        <v>390000</v>
      </c>
      <c r="K5" s="36">
        <f>H5-J5</f>
        <v>11085</v>
      </c>
      <c r="L5" s="32">
        <v>40751</v>
      </c>
      <c r="M5" s="35">
        <v>390000</v>
      </c>
      <c r="N5" s="32">
        <v>40743</v>
      </c>
      <c r="O5" s="32">
        <v>40743</v>
      </c>
    </row>
    <row r="6" spans="1:15" ht="77.25">
      <c r="A6" s="31" t="s">
        <v>33</v>
      </c>
      <c r="B6" s="37" t="s">
        <v>34</v>
      </c>
      <c r="C6" s="32">
        <v>40731</v>
      </c>
      <c r="D6" s="32">
        <v>40739</v>
      </c>
      <c r="E6" s="38">
        <v>2</v>
      </c>
      <c r="F6" s="34">
        <v>2</v>
      </c>
      <c r="G6" s="39" t="s">
        <v>38</v>
      </c>
      <c r="H6" s="35">
        <v>214480</v>
      </c>
      <c r="I6" s="41">
        <v>40756</v>
      </c>
      <c r="J6" s="36">
        <v>210000</v>
      </c>
      <c r="K6" s="36">
        <f t="shared" ref="K6:K10" si="0">H6-J6</f>
        <v>4480</v>
      </c>
      <c r="L6" s="32"/>
      <c r="M6" s="35"/>
      <c r="N6" s="41">
        <v>40785</v>
      </c>
      <c r="O6" s="32"/>
    </row>
    <row r="7" spans="1:15" ht="76.5">
      <c r="A7" s="31" t="s">
        <v>35</v>
      </c>
      <c r="B7" s="37" t="s">
        <v>36</v>
      </c>
      <c r="C7" s="32">
        <v>40731</v>
      </c>
      <c r="D7" s="32">
        <v>40743</v>
      </c>
      <c r="E7" s="38">
        <v>2</v>
      </c>
      <c r="F7" s="34">
        <v>2</v>
      </c>
      <c r="G7" s="30" t="s">
        <v>38</v>
      </c>
      <c r="H7" s="35">
        <v>280489</v>
      </c>
      <c r="I7" s="41">
        <v>40756</v>
      </c>
      <c r="J7" s="36">
        <v>262000</v>
      </c>
      <c r="K7" s="36">
        <f t="shared" si="0"/>
        <v>18489</v>
      </c>
      <c r="L7" s="32"/>
      <c r="M7" s="35"/>
      <c r="N7" s="41">
        <v>40785</v>
      </c>
      <c r="O7" s="32"/>
    </row>
    <row r="8" spans="1:15" ht="90">
      <c r="A8" s="31" t="s">
        <v>40</v>
      </c>
      <c r="B8" s="40" t="s">
        <v>41</v>
      </c>
      <c r="C8" s="32">
        <v>40746</v>
      </c>
      <c r="D8" s="32">
        <v>40756</v>
      </c>
      <c r="E8" s="38">
        <v>2</v>
      </c>
      <c r="F8" s="34">
        <v>2</v>
      </c>
      <c r="G8" s="30" t="s">
        <v>39</v>
      </c>
      <c r="H8" s="35">
        <v>103210.31</v>
      </c>
      <c r="I8" s="41">
        <v>40770</v>
      </c>
      <c r="J8" s="45">
        <v>103000</v>
      </c>
      <c r="K8" s="45">
        <f t="shared" si="0"/>
        <v>210.30999999999767</v>
      </c>
      <c r="L8" s="41"/>
      <c r="M8" s="46"/>
      <c r="N8" s="41">
        <v>40799</v>
      </c>
      <c r="O8" s="32"/>
    </row>
    <row r="9" spans="1:15" ht="76.5">
      <c r="A9" s="31" t="s">
        <v>42</v>
      </c>
      <c r="B9" s="25" t="s">
        <v>44</v>
      </c>
      <c r="C9" s="1">
        <v>40756</v>
      </c>
      <c r="D9" s="1">
        <v>40764</v>
      </c>
      <c r="E9" s="2">
        <v>3</v>
      </c>
      <c r="F9" s="29">
        <v>3</v>
      </c>
      <c r="G9" s="30" t="s">
        <v>39</v>
      </c>
      <c r="H9" s="4">
        <v>64174</v>
      </c>
      <c r="I9" s="43">
        <v>40774</v>
      </c>
      <c r="J9" s="3">
        <v>59500</v>
      </c>
      <c r="K9" s="3">
        <f t="shared" si="0"/>
        <v>4674</v>
      </c>
      <c r="L9" s="1"/>
      <c r="M9" s="4"/>
      <c r="N9" s="43">
        <v>40803</v>
      </c>
      <c r="O9" s="1"/>
    </row>
    <row r="10" spans="1:15" ht="51.75">
      <c r="A10" s="31" t="s">
        <v>43</v>
      </c>
      <c r="B10" s="26" t="s">
        <v>45</v>
      </c>
      <c r="C10" s="1">
        <v>40756</v>
      </c>
      <c r="D10" s="1">
        <v>40764</v>
      </c>
      <c r="E10" s="2">
        <v>3</v>
      </c>
      <c r="F10" s="29">
        <v>3</v>
      </c>
      <c r="G10" s="20" t="s">
        <v>46</v>
      </c>
      <c r="H10" s="4">
        <v>45551</v>
      </c>
      <c r="I10" s="43">
        <v>40774</v>
      </c>
      <c r="J10" s="3">
        <v>45251</v>
      </c>
      <c r="K10" s="3">
        <f t="shared" si="0"/>
        <v>300</v>
      </c>
      <c r="L10" s="1"/>
      <c r="M10" s="4"/>
      <c r="N10" s="43">
        <v>40803</v>
      </c>
      <c r="O10" s="1"/>
    </row>
  </sheetData>
  <mergeCells count="14">
    <mergeCell ref="N1:N2"/>
    <mergeCell ref="O1:O3"/>
    <mergeCell ref="G1:G3"/>
    <mergeCell ref="H1:H3"/>
    <mergeCell ref="I1:I3"/>
    <mergeCell ref="J1:J3"/>
    <mergeCell ref="K1:K3"/>
    <mergeCell ref="L1:M2"/>
    <mergeCell ref="F1:F3"/>
    <mergeCell ref="A1:A3"/>
    <mergeCell ref="B1:B3"/>
    <mergeCell ref="C1:C3"/>
    <mergeCell ref="D1:D3"/>
    <mergeCell ref="E1:E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H12"/>
  <sheetViews>
    <sheetView view="pageBreakPreview" zoomScale="60" workbookViewId="0">
      <selection activeCell="D18" sqref="D18"/>
    </sheetView>
  </sheetViews>
  <sheetFormatPr defaultRowHeight="15"/>
  <sheetData>
    <row r="6" spans="2:8" ht="18.75">
      <c r="B6" s="83" t="s">
        <v>52</v>
      </c>
    </row>
    <row r="8" spans="2:8" ht="33.75">
      <c r="B8" s="120" t="s">
        <v>51</v>
      </c>
      <c r="C8" s="120"/>
      <c r="D8" s="120"/>
      <c r="E8" s="120"/>
      <c r="F8" s="120"/>
      <c r="G8" s="120"/>
      <c r="H8" s="120"/>
    </row>
    <row r="10" spans="2:8">
      <c r="B10" s="121" t="s">
        <v>53</v>
      </c>
      <c r="C10" s="121"/>
      <c r="D10" s="121"/>
      <c r="E10" s="121"/>
      <c r="F10" s="121"/>
      <c r="G10" s="121"/>
    </row>
    <row r="11" spans="2:8">
      <c r="B11" s="121"/>
      <c r="C11" s="121"/>
      <c r="D11" s="121"/>
      <c r="E11" s="121"/>
      <c r="F11" s="121"/>
      <c r="G11" s="121"/>
    </row>
    <row r="12" spans="2:8" ht="46.5" customHeight="1">
      <c r="B12" s="121"/>
      <c r="C12" s="121"/>
      <c r="D12" s="121"/>
      <c r="E12" s="121"/>
      <c r="F12" s="121"/>
      <c r="G12" s="121"/>
    </row>
  </sheetData>
  <mergeCells count="2">
    <mergeCell ref="B8:H8"/>
    <mergeCell ref="B10:G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Запрос котировки</vt:lpstr>
      <vt:lpstr>Аукцион</vt:lpstr>
      <vt:lpstr>Конкурс</vt:lpstr>
      <vt:lpstr>Лист1</vt:lpstr>
      <vt:lpstr>Лист2</vt:lpstr>
      <vt:lpstr>Аукцион!Область_печати</vt:lpstr>
      <vt:lpstr>'Запрос котировки'!Область_печати</vt:lpstr>
      <vt:lpstr>Конкурс!Область_печати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2013-02-25T10:35:43Z</cp:lastPrinted>
  <dcterms:created xsi:type="dcterms:W3CDTF">2008-10-16T08:22:46Z</dcterms:created>
  <dcterms:modified xsi:type="dcterms:W3CDTF">2015-01-14T09:54:26Z</dcterms:modified>
</cp:coreProperties>
</file>